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659" firstSheet="1" activeTab="1"/>
  </bookViews>
  <sheets>
    <sheet name="Gain|Losses" sheetId="1" state="hidden" r:id="rId1"/>
    <sheet name="Balance sheet" sheetId="2" r:id="rId2"/>
    <sheet name="Income statement" sheetId="3" r:id="rId3"/>
    <sheet name="Changes in equity" sheetId="4" r:id="rId4"/>
    <sheet name="Cash flow" sheetId="5" r:id="rId5"/>
  </sheets>
  <definedNames>
    <definedName name="_xlnm.Print_Area" localSheetId="1">'Balance sheet'!$A$1:$F$82</definedName>
    <definedName name="_xlnm.Print_Titles" localSheetId="1">'Balance sheet'!$1:$4</definedName>
    <definedName name="_xlnm.Print_Titles" localSheetId="4">'Cash flow'!$1:$4</definedName>
    <definedName name="_xlnm.Print_Titles" localSheetId="3">'Changes in equity'!$1:$4</definedName>
    <definedName name="_xlnm.Print_Titles" localSheetId="2">'Income statement'!$1:$5</definedName>
    <definedName name="Z_3E7F3277_F3BD_11D6_B5C0_000476E6D1FC_.wvu.Rows" localSheetId="1" hidden="1">'Balance sheet'!$35:$35,'Balance sheet'!#REF!,'Balance sheet'!#REF!</definedName>
    <definedName name="Z_3E7F3277_F3BD_11D6_B5C0_000476E6D1FC_.wvu.Rows" localSheetId="3" hidden="1">'Changes in equity'!$21:$22,'Changes in equity'!$11:$39</definedName>
    <definedName name="Z_3E7F3277_F3BD_11D6_B5C0_000476E6D1FC_.wvu.Rows" localSheetId="2" hidden="1">'Income statement'!#REF!</definedName>
  </definedNames>
  <calcPr fullCalcOnLoad="1"/>
</workbook>
</file>

<file path=xl/sharedStrings.xml><?xml version="1.0" encoding="utf-8"?>
<sst xmlns="http://schemas.openxmlformats.org/spreadsheetml/2006/main" count="137" uniqueCount="98">
  <si>
    <t>Lingkaran Trans Kota Holdings Berhad</t>
  </si>
  <si>
    <t>(Incorporated in Malaysia)</t>
  </si>
  <si>
    <t>6 months</t>
  </si>
  <si>
    <t>Cumulative</t>
  </si>
  <si>
    <t>to date</t>
  </si>
  <si>
    <t>(RM'000)</t>
  </si>
  <si>
    <t>Revenue</t>
  </si>
  <si>
    <t>Taxation</t>
  </si>
  <si>
    <t>Condensed Consolidated Income Statements</t>
  </si>
  <si>
    <t>As at</t>
  </si>
  <si>
    <t>Inventories</t>
  </si>
  <si>
    <t>Reserves</t>
  </si>
  <si>
    <t>Capital</t>
  </si>
  <si>
    <t>Retained</t>
  </si>
  <si>
    <t>Profit</t>
  </si>
  <si>
    <t>Total</t>
  </si>
  <si>
    <t>Condensed Consolidated Statement of Recognised Gains and Losses</t>
  </si>
  <si>
    <t>Surplus / (deficit) on revaluation</t>
  </si>
  <si>
    <t>Others</t>
  </si>
  <si>
    <t>Net gains (losses) not recognised in the income statement</t>
  </si>
  <si>
    <t>Net Profit (Cumulative)</t>
  </si>
  <si>
    <t>Total recognised gains and losses</t>
  </si>
  <si>
    <t>Profit before taxation</t>
  </si>
  <si>
    <t>Share</t>
  </si>
  <si>
    <t>Premium</t>
  </si>
  <si>
    <t>Non-</t>
  </si>
  <si>
    <t>distributable</t>
  </si>
  <si>
    <t>Distributable</t>
  </si>
  <si>
    <t>Other investments</t>
  </si>
  <si>
    <t>Net profit for the period</t>
  </si>
  <si>
    <t>Other operating income</t>
  </si>
  <si>
    <t>Profit from operations</t>
  </si>
  <si>
    <t>Property, plant &amp; equipment</t>
  </si>
  <si>
    <t>Current assets</t>
  </si>
  <si>
    <t>Current liabilities</t>
  </si>
  <si>
    <t>Short term borrowings</t>
  </si>
  <si>
    <t>Net current assets</t>
  </si>
  <si>
    <t>Share capital</t>
  </si>
  <si>
    <t>Long term liabilities</t>
  </si>
  <si>
    <t>Deferred taxation</t>
  </si>
  <si>
    <t>Deferred income</t>
  </si>
  <si>
    <t>Joint venture companies</t>
  </si>
  <si>
    <t>Associated company</t>
  </si>
  <si>
    <t>Sundry receivables and prepayments</t>
  </si>
  <si>
    <t>Deposits with licensed financial institutions</t>
  </si>
  <si>
    <t>Cash and bank balances</t>
  </si>
  <si>
    <t>Trade payables</t>
  </si>
  <si>
    <t>Sundry payables</t>
  </si>
  <si>
    <t>Provision for land acquisition costs</t>
  </si>
  <si>
    <t>Amount due to a joint venture company</t>
  </si>
  <si>
    <t>Proposed dividend</t>
  </si>
  <si>
    <t>Share premium</t>
  </si>
  <si>
    <t>Retained profit</t>
  </si>
  <si>
    <t>RM'000</t>
  </si>
  <si>
    <t>Condensed Consolidated Statement of Changes in Equity</t>
  </si>
  <si>
    <t>Dividend</t>
  </si>
  <si>
    <t>Finance costs, net</t>
  </si>
  <si>
    <t xml:space="preserve"> </t>
  </si>
  <si>
    <t>Expenses</t>
  </si>
  <si>
    <t>31 March 2002</t>
  </si>
  <si>
    <t>At 1 April 2002</t>
  </si>
  <si>
    <t>MASB 19 adjustment</t>
  </si>
  <si>
    <t xml:space="preserve">Shares issued for acquisition of </t>
  </si>
  <si>
    <t>MASB 27 adjustment</t>
  </si>
  <si>
    <t>At 1 April 2001</t>
  </si>
  <si>
    <t>Basic earnings per share (sen)</t>
  </si>
  <si>
    <t>Diluted earnings per share (sen)</t>
  </si>
  <si>
    <t>Exercise of Employees Share Option</t>
  </si>
  <si>
    <t>Condensed Consolidated Balance Sheets</t>
  </si>
  <si>
    <t>Restated (Note 1)</t>
  </si>
  <si>
    <t>Restated (Note 2)</t>
  </si>
  <si>
    <t>Restated (Note 1 &amp; 2)</t>
  </si>
  <si>
    <t>Restated (Note)</t>
  </si>
  <si>
    <t>Net cash outflow from financing activities</t>
  </si>
  <si>
    <t>Condensed Consolidated Cash Flow Statement</t>
  </si>
  <si>
    <t>Highway development expenditure</t>
  </si>
  <si>
    <t xml:space="preserve">  additional equity in an existing</t>
  </si>
  <si>
    <t xml:space="preserve">  joint venture company</t>
  </si>
  <si>
    <t>Share of profits/(losses) of joint venture co.</t>
  </si>
  <si>
    <t>31 March 2003</t>
  </si>
  <si>
    <t>As At 31 March 2003</t>
  </si>
  <si>
    <t>Quarter ended 31 March</t>
  </si>
  <si>
    <t>For The Period Ended 31 March 2003</t>
  </si>
  <si>
    <t>At 31 March 2003</t>
  </si>
  <si>
    <t>Cash and cash equivalents at 31 March 2003</t>
  </si>
  <si>
    <t>Net cash inflow from operating activities</t>
  </si>
  <si>
    <t>Less : security deposit placed as collateral</t>
  </si>
  <si>
    <t>12 months ended 31 March 2003</t>
  </si>
  <si>
    <t>12 months ended 31 March 2002</t>
  </si>
  <si>
    <t>At 31 March 2002</t>
  </si>
  <si>
    <t xml:space="preserve">Cash and cash equivalents at 1 April </t>
  </si>
  <si>
    <t xml:space="preserve">Cash and cash equivalents at 31 March </t>
  </si>
  <si>
    <t>Share of profits of associate company</t>
  </si>
  <si>
    <t>Heavy repair expenditure</t>
  </si>
  <si>
    <t>Net cash inflow/(outflow) from investing activities</t>
  </si>
  <si>
    <t>Net (decrease)/increase in cash and cash equivalents</t>
  </si>
  <si>
    <t>12 months ended 31 March</t>
  </si>
  <si>
    <t>12 months ended</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</si>
</sst>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_(* #,##0.0_);_(* \(#,##0.0\);_(* &quot;-&quot;_);_(@_)"/>
    <numFmt numFmtId="172" formatCode="_(* #,##0.00_);_(* \(#,##0.00\);_(* &quot;-&quot;_);_(@_)"/>
    <numFmt numFmtId="173" formatCode="0.00_);\(0.00\)"/>
    <numFmt numFmtId="174" formatCode="0.0%"/>
    <numFmt numFmtId="175" formatCode="0_);\(0\)"/>
    <numFmt numFmtId="176" formatCode="_(* #,##0_);_(* \(#,##0\);_(* &quot;-&quot;??_);_(@_)"/>
    <numFmt numFmtId="177" formatCode="0.000%"/>
    <numFmt numFmtId="178" formatCode="#,##0.0000_);[Red]\(#,##0.0000\)"/>
    <numFmt numFmtId="179" formatCode="#,##0.000_);[Red]\(#,##0.000\)"/>
    <numFmt numFmtId="180" formatCode="0.00_)"/>
    <numFmt numFmtId="181" formatCode="d/mm/yy"/>
    <numFmt numFmtId="182" formatCode="_(* #,##0.0_);_(* \(#,##0.0\);_(* &quot;-&quot;?_);_(@_)"/>
    <numFmt numFmtId="183" formatCode="_(* #,##0.00_);_(* \(#,##0.00\);_(*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_);\(0.0\)"/>
    <numFmt numFmtId="190" formatCode="_(* #,##0.000_);_(* \(#,##0.000\);_(* &quot;-&quot;_);_(@_)"/>
    <numFmt numFmtId="191" formatCode="_(* #,##0.0000_);_(* \(#,##0.0000\);_(* &quot;-&quot;_);_(@_)"/>
    <numFmt numFmtId="192" formatCode="#,##0.0"/>
    <numFmt numFmtId="193" formatCode="#,##0.0_);\(#,##0.0\)"/>
    <numFmt numFmtId="194" formatCode="mm/dd/yy"/>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 #,##0.0_-;_-* &quot;-&quot;??_-;_-@_-"/>
    <numFmt numFmtId="210" formatCode="_-* #,##0_-;\-* #,##0_-;_-* &quot;-&quot;??_-;_-@_-"/>
    <numFmt numFmtId="211" formatCode="#,##0.00_ ;[Red]\-#,##0.00\ "/>
    <numFmt numFmtId="212" formatCode="#,##0.0_ ;[Red]\-#,##0.0\ "/>
    <numFmt numFmtId="213" formatCode="#,##0_ ;[Red]\-#,##0\ "/>
    <numFmt numFmtId="214" formatCode="#,##0.00_ ;\-#,##0.00\ "/>
    <numFmt numFmtId="215" formatCode="#,##0.0_ ;\-#,##0.0\ "/>
    <numFmt numFmtId="216" formatCode="#,##0_ ;\-#,##0\ "/>
    <numFmt numFmtId="217" formatCode="0.00_);[Red]\(0.00\)"/>
    <numFmt numFmtId="218" formatCode="_-* #,##0.0_-;\-* #,##0.0_-;_-* &quot;-&quot;?_-;_-@_-"/>
    <numFmt numFmtId="219" formatCode="m/d"/>
    <numFmt numFmtId="220" formatCode="_(* #,##0.0000_);_(* \(#,##0.0000\);_(* &quot;-&quot;????_);_(@_)"/>
    <numFmt numFmtId="221" formatCode="#,##0.0000_);\(#,##0.0000\)"/>
  </numFmts>
  <fonts count="13">
    <font>
      <sz val="10"/>
      <name val="Arial"/>
      <family val="0"/>
    </font>
    <font>
      <b/>
      <sz val="10"/>
      <name val="Arial"/>
      <family val="2"/>
    </font>
    <font>
      <u val="single"/>
      <sz val="7.5"/>
      <color indexed="36"/>
      <name val="Arial"/>
      <family val="0"/>
    </font>
    <font>
      <u val="single"/>
      <sz val="8.4"/>
      <color indexed="12"/>
      <name val="Arial"/>
      <family val="0"/>
    </font>
    <font>
      <b/>
      <i/>
      <sz val="16"/>
      <name val="Helv"/>
      <family val="0"/>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i/>
      <sz val="11"/>
      <name val="Times New Roman"/>
      <family val="1"/>
    </font>
    <font>
      <b/>
      <u val="single"/>
      <sz val="11"/>
      <name val="Times New Roman"/>
      <family val="1"/>
    </font>
    <font>
      <b/>
      <sz val="13"/>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lignment/>
      <protection locked="0"/>
    </xf>
    <xf numFmtId="179" fontId="0" fillId="0" borderId="0">
      <alignment/>
      <protection locked="0"/>
    </xf>
    <xf numFmtId="0" fontId="2" fillId="0" borderId="0" applyNumberFormat="0" applyFill="0" applyBorder="0" applyAlignment="0" applyProtection="0"/>
    <xf numFmtId="177" fontId="0" fillId="0" borderId="0">
      <alignment/>
      <protection locked="0"/>
    </xf>
    <xf numFmtId="177" fontId="0" fillId="0" borderId="0">
      <alignment/>
      <protection locked="0"/>
    </xf>
    <xf numFmtId="0" fontId="3" fillId="0" borderId="0" applyNumberFormat="0" applyFill="0" applyBorder="0" applyAlignment="0" applyProtection="0"/>
    <xf numFmtId="180" fontId="4" fillId="0" borderId="0">
      <alignment/>
      <protection/>
    </xf>
    <xf numFmtId="9" fontId="0" fillId="0" borderId="0" applyFont="0" applyFill="0" applyBorder="0" applyAlignment="0" applyProtection="0"/>
    <xf numFmtId="177" fontId="0" fillId="0" borderId="1">
      <alignment/>
      <protection locked="0"/>
    </xf>
  </cellStyleXfs>
  <cellXfs count="76">
    <xf numFmtId="0" fontId="0" fillId="0" borderId="0" xfId="0" applyAlignment="1">
      <alignment/>
    </xf>
    <xf numFmtId="0" fontId="1" fillId="0" borderId="0" xfId="0" applyFont="1" applyAlignment="1">
      <alignment/>
    </xf>
    <xf numFmtId="41" fontId="0" fillId="0" borderId="0" xfId="0" applyNumberFormat="1" applyAlignment="1">
      <alignment/>
    </xf>
    <xf numFmtId="41" fontId="0" fillId="0" borderId="0" xfId="0" applyNumberFormat="1" applyAlignment="1">
      <alignment horizontal="right"/>
    </xf>
    <xf numFmtId="0" fontId="0" fillId="0" borderId="0" xfId="0" applyNumberFormat="1" applyAlignment="1">
      <alignment horizontal="right"/>
    </xf>
    <xf numFmtId="41" fontId="0" fillId="0" borderId="1" xfId="0" applyNumberFormat="1" applyBorder="1" applyAlignment="1">
      <alignment horizontal="right"/>
    </xf>
    <xf numFmtId="41" fontId="0" fillId="0" borderId="2" xfId="0" applyNumberFormat="1" applyBorder="1" applyAlignment="1">
      <alignment horizontal="right"/>
    </xf>
    <xf numFmtId="41" fontId="0" fillId="0" borderId="0" xfId="0" applyNumberFormat="1" applyBorder="1" applyAlignment="1">
      <alignment/>
    </xf>
    <xf numFmtId="0" fontId="0" fillId="0" borderId="0" xfId="0" applyNumberFormat="1" applyBorder="1" applyAlignment="1">
      <alignment horizontal="right"/>
    </xf>
    <xf numFmtId="41" fontId="0" fillId="0" borderId="0" xfId="0" applyNumberFormat="1" applyBorder="1" applyAlignment="1">
      <alignment horizontal="right"/>
    </xf>
    <xf numFmtId="0" fontId="5" fillId="0" borderId="0" xfId="0" applyFont="1" applyAlignment="1">
      <alignment/>
    </xf>
    <xf numFmtId="0" fontId="6" fillId="0" borderId="0" xfId="0" applyFont="1" applyAlignment="1">
      <alignment/>
    </xf>
    <xf numFmtId="41" fontId="6" fillId="0" borderId="0" xfId="0" applyNumberFormat="1" applyFont="1" applyAlignment="1">
      <alignment/>
    </xf>
    <xf numFmtId="41" fontId="6" fillId="0" borderId="0" xfId="0" applyNumberFormat="1" applyFont="1" applyBorder="1" applyAlignment="1">
      <alignment/>
    </xf>
    <xf numFmtId="0" fontId="6" fillId="0" borderId="0" xfId="0" applyNumberFormat="1" applyFont="1" applyAlignment="1">
      <alignment horizontal="right"/>
    </xf>
    <xf numFmtId="0" fontId="6" fillId="0" borderId="0" xfId="0" applyNumberFormat="1" applyFont="1" applyBorder="1" applyAlignment="1">
      <alignment horizontal="right"/>
    </xf>
    <xf numFmtId="49" fontId="6" fillId="0" borderId="0" xfId="0" applyNumberFormat="1" applyFont="1" applyBorder="1" applyAlignment="1">
      <alignment horizontal="right"/>
    </xf>
    <xf numFmtId="41" fontId="6" fillId="0" borderId="0" xfId="0" applyNumberFormat="1" applyFont="1" applyAlignment="1">
      <alignment horizontal="right"/>
    </xf>
    <xf numFmtId="41" fontId="6" fillId="0" borderId="0" xfId="0" applyNumberFormat="1" applyFont="1" applyBorder="1" applyAlignment="1">
      <alignment horizontal="right"/>
    </xf>
    <xf numFmtId="0" fontId="7" fillId="0" borderId="0" xfId="0" applyFont="1" applyAlignment="1">
      <alignment/>
    </xf>
    <xf numFmtId="41" fontId="6" fillId="0" borderId="2" xfId="0" applyNumberFormat="1" applyFont="1" applyBorder="1" applyAlignment="1">
      <alignment/>
    </xf>
    <xf numFmtId="0" fontId="9" fillId="0" borderId="0" xfId="0" applyFont="1" applyAlignment="1">
      <alignment/>
    </xf>
    <xf numFmtId="41" fontId="9" fillId="0" borderId="0" xfId="0" applyNumberFormat="1" applyFont="1" applyAlignment="1">
      <alignment/>
    </xf>
    <xf numFmtId="41" fontId="9" fillId="0" borderId="0" xfId="0" applyNumberFormat="1" applyFont="1" applyBorder="1" applyAlignment="1">
      <alignment/>
    </xf>
    <xf numFmtId="0" fontId="9" fillId="0" borderId="0" xfId="0" applyNumberFormat="1" applyFont="1" applyAlignment="1">
      <alignment horizontal="right"/>
    </xf>
    <xf numFmtId="0" fontId="9" fillId="0" borderId="0" xfId="0" applyNumberFormat="1" applyFont="1" applyBorder="1" applyAlignment="1">
      <alignment horizontal="right"/>
    </xf>
    <xf numFmtId="49" fontId="9" fillId="0" borderId="0" xfId="0" applyNumberFormat="1" applyFont="1" applyBorder="1" applyAlignment="1">
      <alignment horizontal="right"/>
    </xf>
    <xf numFmtId="41" fontId="9" fillId="0" borderId="0" xfId="0" applyNumberFormat="1" applyFont="1" applyAlignment="1">
      <alignment horizontal="right"/>
    </xf>
    <xf numFmtId="41" fontId="9" fillId="0" borderId="0" xfId="0" applyNumberFormat="1" applyFont="1" applyBorder="1" applyAlignment="1">
      <alignment horizontal="right"/>
    </xf>
    <xf numFmtId="0" fontId="10" fillId="0" borderId="0" xfId="0" applyFont="1" applyAlignment="1">
      <alignment/>
    </xf>
    <xf numFmtId="41" fontId="9" fillId="0" borderId="3" xfId="0" applyNumberFormat="1" applyFont="1" applyBorder="1" applyAlignment="1">
      <alignment horizontal="right"/>
    </xf>
    <xf numFmtId="41" fontId="8" fillId="0" borderId="1" xfId="0" applyNumberFormat="1" applyFont="1" applyBorder="1" applyAlignment="1">
      <alignment horizontal="right"/>
    </xf>
    <xf numFmtId="41" fontId="8" fillId="0" borderId="0" xfId="0" applyNumberFormat="1" applyFont="1" applyBorder="1" applyAlignment="1">
      <alignment horizontal="right"/>
    </xf>
    <xf numFmtId="0" fontId="11" fillId="0" borderId="0" xfId="0" applyFont="1" applyAlignment="1">
      <alignment/>
    </xf>
    <xf numFmtId="41" fontId="9" fillId="0" borderId="2" xfId="0" applyNumberFormat="1" applyFont="1" applyBorder="1" applyAlignment="1">
      <alignment/>
    </xf>
    <xf numFmtId="0" fontId="7" fillId="0" borderId="0" xfId="0" applyNumberFormat="1" applyFont="1" applyBorder="1" applyAlignment="1">
      <alignment horizontal="right"/>
    </xf>
    <xf numFmtId="41" fontId="8" fillId="0" borderId="1" xfId="0" applyNumberFormat="1" applyFont="1" applyBorder="1" applyAlignment="1">
      <alignment/>
    </xf>
    <xf numFmtId="41" fontId="8" fillId="0" borderId="0" xfId="0" applyNumberFormat="1" applyFont="1" applyBorder="1" applyAlignment="1">
      <alignment/>
    </xf>
    <xf numFmtId="41" fontId="6" fillId="0" borderId="2" xfId="0" applyNumberFormat="1" applyFont="1" applyBorder="1" applyAlignment="1">
      <alignment horizontal="right"/>
    </xf>
    <xf numFmtId="0" fontId="6" fillId="0" borderId="0" xfId="0" applyFont="1" applyBorder="1" applyAlignment="1">
      <alignment/>
    </xf>
    <xf numFmtId="0" fontId="6" fillId="0" borderId="0" xfId="0" applyFont="1" applyFill="1" applyBorder="1" applyAlignment="1">
      <alignment/>
    </xf>
    <xf numFmtId="41" fontId="9" fillId="0" borderId="2" xfId="0" applyNumberFormat="1" applyFont="1" applyBorder="1" applyAlignment="1">
      <alignment horizontal="right"/>
    </xf>
    <xf numFmtId="41" fontId="9" fillId="0" borderId="0" xfId="0" applyNumberFormat="1" applyFont="1" applyBorder="1" applyAlignment="1" quotePrefix="1">
      <alignment horizontal="right"/>
    </xf>
    <xf numFmtId="0" fontId="9" fillId="0" borderId="0" xfId="0" applyFont="1" applyBorder="1" applyAlignment="1">
      <alignment/>
    </xf>
    <xf numFmtId="0" fontId="9" fillId="0" borderId="0" xfId="0" applyFont="1" applyFill="1" applyBorder="1" applyAlignment="1">
      <alignment/>
    </xf>
    <xf numFmtId="0" fontId="12" fillId="0" borderId="0" xfId="0" applyFont="1" applyAlignment="1">
      <alignment/>
    </xf>
    <xf numFmtId="9" fontId="7" fillId="0" borderId="2" xfId="26" applyFont="1" applyBorder="1" applyAlignment="1">
      <alignment horizontal="right"/>
    </xf>
    <xf numFmtId="0" fontId="6" fillId="0" borderId="0" xfId="0" applyFont="1" applyAlignment="1">
      <alignment horizontal="right"/>
    </xf>
    <xf numFmtId="0" fontId="12" fillId="0" borderId="0" xfId="0" applyFont="1" applyAlignment="1" quotePrefix="1">
      <alignment horizontal="left"/>
    </xf>
    <xf numFmtId="43" fontId="6" fillId="0" borderId="0" xfId="15" applyFont="1" applyAlignment="1">
      <alignment/>
    </xf>
    <xf numFmtId="176" fontId="9" fillId="0" borderId="3" xfId="0" applyNumberFormat="1" applyFont="1" applyBorder="1" applyAlignment="1">
      <alignment horizontal="right"/>
    </xf>
    <xf numFmtId="176" fontId="6" fillId="0" borderId="0" xfId="15" applyNumberFormat="1" applyFont="1" applyAlignment="1">
      <alignment/>
    </xf>
    <xf numFmtId="176" fontId="9" fillId="0" borderId="0" xfId="15" applyNumberFormat="1" applyFont="1" applyAlignment="1">
      <alignment/>
    </xf>
    <xf numFmtId="176" fontId="9" fillId="0" borderId="3" xfId="15" applyNumberFormat="1" applyFont="1" applyBorder="1" applyAlignment="1">
      <alignment/>
    </xf>
    <xf numFmtId="0" fontId="9" fillId="0" borderId="0" xfId="0" applyFont="1" applyAlignment="1" quotePrefix="1">
      <alignment horizontal="left"/>
    </xf>
    <xf numFmtId="41" fontId="6" fillId="0" borderId="0" xfId="0" applyNumberFormat="1" applyFont="1" applyFill="1" applyAlignment="1">
      <alignment/>
    </xf>
    <xf numFmtId="41" fontId="6" fillId="0" borderId="0" xfId="0" applyNumberFormat="1" applyFont="1" applyFill="1" applyBorder="1" applyAlignment="1">
      <alignment/>
    </xf>
    <xf numFmtId="9" fontId="6" fillId="0" borderId="0" xfId="26" applyFont="1" applyAlignment="1">
      <alignment/>
    </xf>
    <xf numFmtId="0" fontId="6" fillId="0" borderId="2" xfId="0" applyFont="1" applyBorder="1" applyAlignment="1">
      <alignment/>
    </xf>
    <xf numFmtId="176" fontId="5" fillId="0" borderId="1" xfId="0" applyNumberFormat="1" applyFont="1" applyBorder="1" applyAlignment="1">
      <alignment/>
    </xf>
    <xf numFmtId="49" fontId="6" fillId="0" borderId="2" xfId="0" applyNumberFormat="1" applyFont="1" applyBorder="1" applyAlignment="1" quotePrefix="1">
      <alignment horizontal="right"/>
    </xf>
    <xf numFmtId="49" fontId="6" fillId="0" borderId="2" xfId="0" applyNumberFormat="1" applyFont="1" applyBorder="1" applyAlignment="1">
      <alignment horizontal="right"/>
    </xf>
    <xf numFmtId="176" fontId="9" fillId="0" borderId="0" xfId="15" applyNumberFormat="1" applyFont="1" applyAlignment="1" quotePrefix="1">
      <alignment horizontal="left"/>
    </xf>
    <xf numFmtId="176" fontId="9" fillId="0" borderId="2" xfId="15" applyNumberFormat="1" applyFont="1" applyBorder="1" applyAlignment="1">
      <alignment/>
    </xf>
    <xf numFmtId="41" fontId="10" fillId="0" borderId="0" xfId="0" applyNumberFormat="1" applyFont="1" applyBorder="1" applyAlignment="1">
      <alignment/>
    </xf>
    <xf numFmtId="41" fontId="7" fillId="0" borderId="0" xfId="0" applyNumberFormat="1" applyFont="1" applyBorder="1" applyAlignment="1">
      <alignment/>
    </xf>
    <xf numFmtId="43" fontId="9" fillId="0" borderId="4" xfId="0" applyNumberFormat="1" applyFont="1" applyBorder="1" applyAlignment="1">
      <alignment/>
    </xf>
    <xf numFmtId="43" fontId="9" fillId="0" borderId="0" xfId="0" applyNumberFormat="1" applyFont="1" applyBorder="1" applyAlignment="1">
      <alignment/>
    </xf>
    <xf numFmtId="43" fontId="9" fillId="0" borderId="4" xfId="0" applyNumberFormat="1" applyFont="1" applyFill="1" applyBorder="1" applyAlignment="1">
      <alignment/>
    </xf>
    <xf numFmtId="43" fontId="6" fillId="0" borderId="0" xfId="0" applyNumberFormat="1" applyFont="1" applyBorder="1" applyAlignment="1">
      <alignment/>
    </xf>
    <xf numFmtId="43" fontId="6" fillId="0" borderId="0" xfId="0" applyNumberFormat="1" applyFont="1" applyFill="1" applyBorder="1" applyAlignment="1">
      <alignment/>
    </xf>
    <xf numFmtId="0" fontId="9" fillId="0" borderId="0" xfId="0" applyNumberFormat="1" applyFont="1" applyAlignment="1" quotePrefix="1">
      <alignment horizontal="right"/>
    </xf>
    <xf numFmtId="49" fontId="9" fillId="0" borderId="0" xfId="0" applyNumberFormat="1" applyFont="1" applyAlignment="1" quotePrefix="1">
      <alignment horizontal="right"/>
    </xf>
    <xf numFmtId="49" fontId="9" fillId="0" borderId="0" xfId="0" applyNumberFormat="1" applyFont="1" applyAlignment="1">
      <alignment horizontal="right"/>
    </xf>
    <xf numFmtId="0" fontId="9" fillId="0" borderId="0" xfId="0" applyNumberFormat="1" applyFont="1" applyAlignment="1" quotePrefix="1">
      <alignment horizontal="center"/>
    </xf>
    <xf numFmtId="0" fontId="9" fillId="0" borderId="0" xfId="0" applyNumberFormat="1" applyFont="1" applyAlignment="1">
      <alignment horizontal="center"/>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9525</xdr:rowOff>
    </xdr:from>
    <xdr:to>
      <xdr:col>5</xdr:col>
      <xdr:colOff>0</xdr:colOff>
      <xdr:row>23</xdr:row>
      <xdr:rowOff>104775</xdr:rowOff>
    </xdr:to>
    <xdr:sp>
      <xdr:nvSpPr>
        <xdr:cNvPr id="1" name="TextBox 1"/>
        <xdr:cNvSpPr txBox="1">
          <a:spLocks noChangeArrowheads="1"/>
        </xdr:cNvSpPr>
      </xdr:nvSpPr>
      <xdr:spPr>
        <a:xfrm>
          <a:off x="28575" y="3429000"/>
          <a:ext cx="46101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Statements of Recognised Gains and Losses should be read in conjunction with the Annual Financial Report for the year ended 31 March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66675</xdr:rowOff>
    </xdr:from>
    <xdr:to>
      <xdr:col>5</xdr:col>
      <xdr:colOff>1209675</xdr:colOff>
      <xdr:row>59</xdr:row>
      <xdr:rowOff>142875</xdr:rowOff>
    </xdr:to>
    <xdr:sp>
      <xdr:nvSpPr>
        <xdr:cNvPr id="1" name="TextBox 1"/>
        <xdr:cNvSpPr txBox="1">
          <a:spLocks noChangeArrowheads="1"/>
        </xdr:cNvSpPr>
      </xdr:nvSpPr>
      <xdr:spPr>
        <a:xfrm>
          <a:off x="19050" y="10220325"/>
          <a:ext cx="6134100" cy="561975"/>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Balance Sheets should be read in conjunction with the audited financial statements of the Group for the year ended 31 March 2002.</a:t>
          </a:r>
        </a:p>
      </xdr:txBody>
    </xdr:sp>
    <xdr:clientData/>
  </xdr:twoCellAnchor>
  <xdr:twoCellAnchor>
    <xdr:from>
      <xdr:col>0</xdr:col>
      <xdr:colOff>19050</xdr:colOff>
      <xdr:row>62</xdr:row>
      <xdr:rowOff>57150</xdr:rowOff>
    </xdr:from>
    <xdr:to>
      <xdr:col>5</xdr:col>
      <xdr:colOff>1209675</xdr:colOff>
      <xdr:row>75</xdr:row>
      <xdr:rowOff>95250</xdr:rowOff>
    </xdr:to>
    <xdr:sp>
      <xdr:nvSpPr>
        <xdr:cNvPr id="2" name="TextBox 2"/>
        <xdr:cNvSpPr txBox="1">
          <a:spLocks noChangeArrowheads="1"/>
        </xdr:cNvSpPr>
      </xdr:nvSpPr>
      <xdr:spPr>
        <a:xfrm>
          <a:off x="19050" y="11182350"/>
          <a:ext cx="6134100" cy="2143125"/>
        </a:xfrm>
        <a:prstGeom prst="rect">
          <a:avLst/>
        </a:prstGeom>
        <a:solidFill>
          <a:srgbClr val="FFFFFF"/>
        </a:solidFill>
        <a:ln w="9525" cmpd="sng">
          <a:noFill/>
        </a:ln>
      </xdr:spPr>
      <xdr:txBody>
        <a:bodyPr vertOverflow="clip" wrap="square"/>
        <a:p>
          <a:pPr algn="just">
            <a:defRPr/>
          </a:pPr>
          <a:r>
            <a:rPr lang="en-US" cap="none" sz="1100" b="0" i="0" u="none" baseline="0"/>
            <a:t>Note 1 : 
The Group adopted the requirements of MASB 27, Borrowing Costs whereby post-construction borrowing costs are expensed out to the income statement instead of being capitalised. This change in accounting policy has been accounted for retrospectively. The corresponding figures for the preceding year are restated for comparison purpose.
Note 2:
The Group adopted the requirements of MASB 19, Events After the Balance Sheet Date whereby the comparative figures have been restated to reflect the impact of the non-recognition of dividends declared after the balance sheet date.
Note 3:
The Group reclass security deposit placed as collateral from sundry receivables and prepayment to deposits with licensed financial instituition.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9525</xdr:rowOff>
    </xdr:from>
    <xdr:to>
      <xdr:col>8</xdr:col>
      <xdr:colOff>942975</xdr:colOff>
      <xdr:row>42</xdr:row>
      <xdr:rowOff>152400</xdr:rowOff>
    </xdr:to>
    <xdr:sp>
      <xdr:nvSpPr>
        <xdr:cNvPr id="1" name="TextBox 1"/>
        <xdr:cNvSpPr txBox="1">
          <a:spLocks noChangeArrowheads="1"/>
        </xdr:cNvSpPr>
      </xdr:nvSpPr>
      <xdr:spPr>
        <a:xfrm>
          <a:off x="19050" y="6953250"/>
          <a:ext cx="6400800" cy="6286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Income Statements should be read in conjunction with the audited financial statements of the Group for the year ended 31 March 2002.</a:t>
          </a:r>
        </a:p>
      </xdr:txBody>
    </xdr:sp>
    <xdr:clientData/>
  </xdr:twoCellAnchor>
  <xdr:twoCellAnchor>
    <xdr:from>
      <xdr:col>0</xdr:col>
      <xdr:colOff>28575</xdr:colOff>
      <xdr:row>45</xdr:row>
      <xdr:rowOff>28575</xdr:rowOff>
    </xdr:from>
    <xdr:to>
      <xdr:col>8</xdr:col>
      <xdr:colOff>923925</xdr:colOff>
      <xdr:row>51</xdr:row>
      <xdr:rowOff>123825</xdr:rowOff>
    </xdr:to>
    <xdr:sp>
      <xdr:nvSpPr>
        <xdr:cNvPr id="2" name="TextBox 2"/>
        <xdr:cNvSpPr txBox="1">
          <a:spLocks noChangeArrowheads="1"/>
        </xdr:cNvSpPr>
      </xdr:nvSpPr>
      <xdr:spPr>
        <a:xfrm>
          <a:off x="28575" y="7943850"/>
          <a:ext cx="6372225" cy="1066800"/>
        </a:xfrm>
        <a:prstGeom prst="rect">
          <a:avLst/>
        </a:prstGeom>
        <a:solidFill>
          <a:srgbClr val="FFFFFF"/>
        </a:solidFill>
        <a:ln w="9525" cmpd="sng">
          <a:noFill/>
        </a:ln>
      </xdr:spPr>
      <xdr:txBody>
        <a:bodyPr vertOverflow="clip" wrap="square"/>
        <a:p>
          <a:pPr algn="just">
            <a:defRPr/>
          </a:pPr>
          <a:r>
            <a:rPr lang="en-US" cap="none" sz="1100" b="0" i="0" u="none" baseline="0"/>
            <a:t>Note:
The Group adopted the requirements of MASB 27, Borrowing Costs whereby post-construction borrowing costs are expensed out to the income statement instead of being capitalised. This change in accounting policy has been accounted for retrospectively. The corresponding figures for the preceding year are restated for comparison purpose.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9525</xdr:rowOff>
    </xdr:from>
    <xdr:to>
      <xdr:col>8</xdr:col>
      <xdr:colOff>695325</xdr:colOff>
      <xdr:row>46</xdr:row>
      <xdr:rowOff>66675</xdr:rowOff>
    </xdr:to>
    <xdr:sp>
      <xdr:nvSpPr>
        <xdr:cNvPr id="1" name="TextBox 1"/>
        <xdr:cNvSpPr txBox="1">
          <a:spLocks noChangeArrowheads="1"/>
        </xdr:cNvSpPr>
      </xdr:nvSpPr>
      <xdr:spPr>
        <a:xfrm>
          <a:off x="28575" y="7762875"/>
          <a:ext cx="6467475" cy="7048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Statement of Changes in Equity should be read in conjunction with the audited financial statements of the Group for the year ended 31 March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9525</xdr:rowOff>
    </xdr:from>
    <xdr:to>
      <xdr:col>4</xdr:col>
      <xdr:colOff>981075</xdr:colOff>
      <xdr:row>32</xdr:row>
      <xdr:rowOff>114300</xdr:rowOff>
    </xdr:to>
    <xdr:sp>
      <xdr:nvSpPr>
        <xdr:cNvPr id="1" name="TextBox 1"/>
        <xdr:cNvSpPr txBox="1">
          <a:spLocks noChangeArrowheads="1"/>
        </xdr:cNvSpPr>
      </xdr:nvSpPr>
      <xdr:spPr>
        <a:xfrm>
          <a:off x="28575" y="4476750"/>
          <a:ext cx="6391275" cy="590550"/>
        </a:xfrm>
        <a:prstGeom prst="rect">
          <a:avLst/>
        </a:prstGeom>
        <a:solidFill>
          <a:srgbClr val="FFFFFF"/>
        </a:solidFill>
        <a:ln w="9525" cmpd="sng">
          <a:noFill/>
        </a:ln>
      </xdr:spPr>
      <xdr:txBody>
        <a:bodyPr vertOverflow="clip" wrap="square"/>
        <a:p>
          <a:pPr algn="just">
            <a:defRPr/>
          </a:pPr>
          <a:r>
            <a:rPr lang="en-US" cap="none" sz="1100" b="0" i="0" u="none" baseline="0"/>
            <a:t>The annexed notes form an integral part of these financial statements. The Condensed Consolidated Cash Flow Statement should be read in conjunction with the audited financial statements of the Group for the year ended 31 March 2002.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0"/>
  <sheetViews>
    <sheetView workbookViewId="0" topLeftCell="A1">
      <selection activeCell="C12" sqref="C12"/>
    </sheetView>
  </sheetViews>
  <sheetFormatPr defaultColWidth="9.140625" defaultRowHeight="12.75"/>
  <cols>
    <col min="1" max="1" width="3.00390625" style="0" customWidth="1"/>
    <col min="2" max="2" width="43.421875" style="0" customWidth="1"/>
    <col min="3" max="3" width="10.8515625" style="2" customWidth="1"/>
    <col min="4" max="4" width="1.421875" style="7" customWidth="1"/>
    <col min="5" max="5" width="10.8515625" style="2" customWidth="1"/>
  </cols>
  <sheetData>
    <row r="1" spans="1:2" ht="12.75">
      <c r="A1" s="1" t="s">
        <v>0</v>
      </c>
      <c r="B1" s="1"/>
    </row>
    <row r="2" ht="12.75">
      <c r="A2" t="s">
        <v>1</v>
      </c>
    </row>
    <row r="4" spans="1:2" ht="12.75">
      <c r="A4" s="1" t="s">
        <v>16</v>
      </c>
      <c r="B4" s="1"/>
    </row>
    <row r="5" spans="1:2" ht="12.75">
      <c r="A5" s="1" t="e">
        <f>#REF!</f>
        <v>#REF!</v>
      </c>
      <c r="B5" s="1"/>
    </row>
    <row r="7" spans="3:5" ht="12.75">
      <c r="C7" s="4">
        <v>2002</v>
      </c>
      <c r="D7" s="8"/>
      <c r="E7" s="4">
        <v>2001</v>
      </c>
    </row>
    <row r="8" spans="3:5" ht="12.75">
      <c r="C8" s="3" t="s">
        <v>2</v>
      </c>
      <c r="D8" s="9"/>
      <c r="E8" s="3" t="s">
        <v>2</v>
      </c>
    </row>
    <row r="9" spans="3:5" ht="12.75">
      <c r="C9" s="3" t="s">
        <v>3</v>
      </c>
      <c r="D9" s="9"/>
      <c r="E9" s="3" t="s">
        <v>3</v>
      </c>
    </row>
    <row r="10" spans="3:5" ht="12.75">
      <c r="C10" s="3" t="s">
        <v>4</v>
      </c>
      <c r="D10" s="9"/>
      <c r="E10" s="3" t="s">
        <v>4</v>
      </c>
    </row>
    <row r="11" spans="3:5" ht="12.75">
      <c r="C11" s="3" t="s">
        <v>5</v>
      </c>
      <c r="D11" s="9"/>
      <c r="E11" s="3" t="s">
        <v>5</v>
      </c>
    </row>
    <row r="12" spans="3:5" ht="12.75">
      <c r="C12" s="3"/>
      <c r="D12" s="9"/>
      <c r="E12" s="3"/>
    </row>
    <row r="13" spans="1:5" ht="12.75">
      <c r="A13" t="s">
        <v>17</v>
      </c>
      <c r="C13" s="3"/>
      <c r="D13" s="9"/>
      <c r="E13" s="3"/>
    </row>
    <row r="14" spans="1:5" ht="12.75">
      <c r="A14" t="s">
        <v>18</v>
      </c>
      <c r="C14" s="6"/>
      <c r="D14" s="9"/>
      <c r="E14" s="6"/>
    </row>
    <row r="15" spans="3:5" ht="12.75">
      <c r="C15" s="3"/>
      <c r="D15" s="9"/>
      <c r="E15" s="3"/>
    </row>
    <row r="16" spans="1:5" ht="12.75">
      <c r="A16" t="s">
        <v>19</v>
      </c>
      <c r="C16" s="3">
        <f>SUM(C13:C14)</f>
        <v>0</v>
      </c>
      <c r="D16" s="9"/>
      <c r="E16" s="3">
        <f>SUM(E13:E14)</f>
        <v>0</v>
      </c>
    </row>
    <row r="17" spans="3:5" ht="12.75">
      <c r="C17" s="3"/>
      <c r="D17" s="9"/>
      <c r="E17" s="3"/>
    </row>
    <row r="18" spans="1:5" ht="12.75">
      <c r="A18" t="s">
        <v>20</v>
      </c>
      <c r="C18" s="3"/>
      <c r="D18" s="9"/>
      <c r="E18" s="3"/>
    </row>
    <row r="19" spans="3:5" ht="12.75">
      <c r="C19" s="3"/>
      <c r="D19" s="9"/>
      <c r="E19" s="3"/>
    </row>
    <row r="20" spans="1:5" ht="13.5" thickBot="1">
      <c r="A20" t="s">
        <v>21</v>
      </c>
      <c r="C20" s="5">
        <f>SUM(C16:C19)</f>
        <v>0</v>
      </c>
      <c r="D20" s="9"/>
      <c r="E20" s="5">
        <f>SUM(E16:E19)</f>
        <v>0</v>
      </c>
    </row>
    <row r="21" ht="13.5" thickTop="1"/>
  </sheetData>
  <printOptions/>
  <pageMargins left="0.75" right="0.58" top="0.81" bottom="0.64" header="0.5" footer="0.44"/>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dimension ref="A1:F53"/>
  <sheetViews>
    <sheetView tabSelected="1" zoomScaleSheetLayoutView="100" workbookViewId="0" topLeftCell="A1">
      <pane xSplit="2" ySplit="6" topLeftCell="C54" activePane="bottomRight" state="frozen"/>
      <selection pane="topLeft" activeCell="F6" sqref="F6:H6"/>
      <selection pane="topRight" activeCell="F6" sqref="F6:H6"/>
      <selection pane="bottomLeft" activeCell="F6" sqref="F6:H6"/>
      <selection pane="bottomRight" activeCell="B54" sqref="B54"/>
    </sheetView>
  </sheetViews>
  <sheetFormatPr defaultColWidth="9.140625" defaultRowHeight="12.75"/>
  <cols>
    <col min="1" max="1" width="2.140625" style="11" customWidth="1"/>
    <col min="2" max="2" width="37.57421875" style="11" customWidth="1"/>
    <col min="3" max="3" width="17.421875" style="11" customWidth="1"/>
    <col min="4" max="4" width="2.140625" style="13" customWidth="1"/>
    <col min="5" max="5" width="14.8515625" style="12" customWidth="1"/>
    <col min="6" max="6" width="19.8515625" style="11" bestFit="1" customWidth="1"/>
    <col min="7" max="16384" width="9.140625" style="11" customWidth="1"/>
  </cols>
  <sheetData>
    <row r="1" ht="16.5">
      <c r="A1" s="45" t="s">
        <v>0</v>
      </c>
    </row>
    <row r="3" spans="1:3" ht="16.5">
      <c r="A3" s="45" t="s">
        <v>68</v>
      </c>
      <c r="B3" s="10"/>
      <c r="C3" s="10"/>
    </row>
    <row r="4" spans="1:3" ht="16.5">
      <c r="A4" s="48" t="s">
        <v>80</v>
      </c>
      <c r="B4" s="10"/>
      <c r="C4" s="10"/>
    </row>
    <row r="5" spans="3:5" ht="12.75">
      <c r="C5" s="47" t="s">
        <v>9</v>
      </c>
      <c r="D5" s="15"/>
      <c r="E5" s="14" t="s">
        <v>9</v>
      </c>
    </row>
    <row r="6" spans="3:5" ht="12.75">
      <c r="C6" s="60" t="s">
        <v>79</v>
      </c>
      <c r="D6" s="16"/>
      <c r="E6" s="61" t="s">
        <v>59</v>
      </c>
    </row>
    <row r="7" spans="3:5" ht="12.75">
      <c r="C7" s="17" t="s">
        <v>53</v>
      </c>
      <c r="D7" s="18"/>
      <c r="E7" s="17" t="s">
        <v>53</v>
      </c>
    </row>
    <row r="8" spans="4:5" ht="12.75">
      <c r="D8" s="18"/>
      <c r="E8" s="17"/>
    </row>
    <row r="9" spans="1:5" s="21" customFormat="1" ht="15">
      <c r="A9" s="21" t="s">
        <v>32</v>
      </c>
      <c r="C9" s="52">
        <f>3062+2870</f>
        <v>5932</v>
      </c>
      <c r="D9" s="28"/>
      <c r="E9" s="27">
        <f>5940</f>
        <v>5940</v>
      </c>
    </row>
    <row r="10" spans="3:5" ht="12.75">
      <c r="C10" s="51"/>
      <c r="D10" s="18"/>
      <c r="E10" s="17"/>
    </row>
    <row r="11" spans="1:6" s="21" customFormat="1" ht="15">
      <c r="A11" s="21" t="s">
        <v>41</v>
      </c>
      <c r="C11" s="52">
        <v>269529</v>
      </c>
      <c r="D11" s="28"/>
      <c r="E11" s="27">
        <f>123564</f>
        <v>123564</v>
      </c>
      <c r="F11" s="19" t="s">
        <v>69</v>
      </c>
    </row>
    <row r="12" spans="3:6" ht="12.75">
      <c r="C12" s="51"/>
      <c r="D12" s="18"/>
      <c r="E12" s="17"/>
      <c r="F12" s="19"/>
    </row>
    <row r="13" spans="1:6" s="21" customFormat="1" ht="15">
      <c r="A13" s="21" t="s">
        <v>42</v>
      </c>
      <c r="C13" s="52">
        <v>202</v>
      </c>
      <c r="D13" s="28"/>
      <c r="E13" s="27">
        <v>200</v>
      </c>
      <c r="F13" s="29"/>
    </row>
    <row r="14" spans="3:5" ht="12.75">
      <c r="C14" s="51"/>
      <c r="D14" s="18"/>
      <c r="E14" s="17"/>
    </row>
    <row r="15" spans="1:5" s="21" customFormat="1" ht="15">
      <c r="A15" s="21" t="s">
        <v>28</v>
      </c>
      <c r="C15" s="52">
        <v>12411</v>
      </c>
      <c r="D15" s="28"/>
      <c r="E15" s="27">
        <v>12411</v>
      </c>
    </row>
    <row r="16" spans="3:5" ht="12.75">
      <c r="C16" s="51"/>
      <c r="D16" s="18"/>
      <c r="E16" s="17"/>
    </row>
    <row r="17" spans="1:5" s="21" customFormat="1" ht="15">
      <c r="A17" s="21" t="s">
        <v>75</v>
      </c>
      <c r="C17" s="52">
        <v>1444400</v>
      </c>
      <c r="D17" s="28"/>
      <c r="E17" s="27">
        <v>1456455</v>
      </c>
    </row>
    <row r="18" spans="3:5" s="21" customFormat="1" ht="15">
      <c r="C18" s="52"/>
      <c r="D18" s="28"/>
      <c r="E18" s="27"/>
    </row>
    <row r="19" spans="1:5" s="21" customFormat="1" ht="15">
      <c r="A19" s="21" t="s">
        <v>93</v>
      </c>
      <c r="C19" s="52">
        <v>540</v>
      </c>
      <c r="D19" s="28"/>
      <c r="E19" s="27">
        <v>0</v>
      </c>
    </row>
    <row r="20" spans="3:5" ht="12.75">
      <c r="C20" s="51"/>
      <c r="D20" s="18"/>
      <c r="E20" s="17"/>
    </row>
    <row r="21" spans="1:5" s="21" customFormat="1" ht="15">
      <c r="A21" s="21" t="s">
        <v>33</v>
      </c>
      <c r="C21" s="52"/>
      <c r="D21" s="28"/>
      <c r="E21" s="27"/>
    </row>
    <row r="22" spans="2:5" s="21" customFormat="1" ht="15">
      <c r="B22" s="21" t="s">
        <v>10</v>
      </c>
      <c r="C22" s="52">
        <v>421</v>
      </c>
      <c r="D22" s="28"/>
      <c r="E22" s="27">
        <v>1908</v>
      </c>
    </row>
    <row r="23" spans="2:6" s="21" customFormat="1" ht="15">
      <c r="B23" s="21" t="s">
        <v>43</v>
      </c>
      <c r="C23" s="62">
        <v>54180</v>
      </c>
      <c r="D23" s="28"/>
      <c r="E23" s="27">
        <v>23633</v>
      </c>
      <c r="F23" s="19"/>
    </row>
    <row r="24" spans="2:6" s="21" customFormat="1" ht="15">
      <c r="B24" s="21" t="s">
        <v>44</v>
      </c>
      <c r="C24" s="52">
        <v>179081</v>
      </c>
      <c r="D24" s="28"/>
      <c r="E24" s="27">
        <v>195983</v>
      </c>
      <c r="F24" s="19"/>
    </row>
    <row r="25" spans="2:5" s="21" customFormat="1" ht="15">
      <c r="B25" s="21" t="s">
        <v>45</v>
      </c>
      <c r="C25" s="52">
        <v>1102</v>
      </c>
      <c r="D25" s="28"/>
      <c r="E25" s="27">
        <v>25825</v>
      </c>
    </row>
    <row r="26" spans="3:5" s="21" customFormat="1" ht="15">
      <c r="C26" s="50">
        <f>SUM(C22:C25)</f>
        <v>234784</v>
      </c>
      <c r="D26" s="28"/>
      <c r="E26" s="30">
        <f>SUM(E22:E25)</f>
        <v>247349</v>
      </c>
    </row>
    <row r="27" spans="3:5" ht="12.75">
      <c r="C27" s="51"/>
      <c r="D27" s="18"/>
      <c r="E27" s="17"/>
    </row>
    <row r="28" spans="1:5" s="21" customFormat="1" ht="15">
      <c r="A28" s="21" t="s">
        <v>34</v>
      </c>
      <c r="C28" s="52"/>
      <c r="D28" s="28"/>
      <c r="E28" s="27"/>
    </row>
    <row r="29" spans="2:5" s="21" customFormat="1" ht="15">
      <c r="B29" s="21" t="s">
        <v>46</v>
      </c>
      <c r="C29" s="52">
        <v>126</v>
      </c>
      <c r="D29" s="28"/>
      <c r="E29" s="27">
        <v>168</v>
      </c>
    </row>
    <row r="30" spans="2:5" s="21" customFormat="1" ht="15">
      <c r="B30" s="21" t="s">
        <v>47</v>
      </c>
      <c r="C30" s="62">
        <v>28749</v>
      </c>
      <c r="D30" s="28"/>
      <c r="E30" s="27">
        <v>16812</v>
      </c>
    </row>
    <row r="31" spans="2:5" s="21" customFormat="1" ht="15">
      <c r="B31" s="21" t="s">
        <v>48</v>
      </c>
      <c r="C31" s="52">
        <v>8292</v>
      </c>
      <c r="D31" s="28"/>
      <c r="E31" s="27">
        <v>9201</v>
      </c>
    </row>
    <row r="32" spans="2:5" s="21" customFormat="1" ht="15">
      <c r="B32" s="21" t="s">
        <v>49</v>
      </c>
      <c r="C32" s="52">
        <v>1301</v>
      </c>
      <c r="D32" s="28"/>
      <c r="E32" s="27">
        <v>2040</v>
      </c>
    </row>
    <row r="33" spans="2:5" s="21" customFormat="1" ht="15">
      <c r="B33" s="21" t="s">
        <v>35</v>
      </c>
      <c r="C33" s="52">
        <v>24800</v>
      </c>
      <c r="D33" s="28"/>
      <c r="E33" s="27">
        <v>77245</v>
      </c>
    </row>
    <row r="34" spans="2:5" s="21" customFormat="1" ht="15">
      <c r="B34" s="21" t="s">
        <v>7</v>
      </c>
      <c r="C34" s="52">
        <v>903</v>
      </c>
      <c r="D34" s="28"/>
      <c r="E34" s="27">
        <v>1924</v>
      </c>
    </row>
    <row r="35" spans="2:6" s="21" customFormat="1" ht="15">
      <c r="B35" s="21" t="s">
        <v>50</v>
      </c>
      <c r="C35" s="52">
        <v>13854</v>
      </c>
      <c r="D35" s="28"/>
      <c r="E35" s="27">
        <v>0</v>
      </c>
      <c r="F35" s="19" t="s">
        <v>70</v>
      </c>
    </row>
    <row r="36" spans="3:5" s="21" customFormat="1" ht="15">
      <c r="C36" s="53">
        <f>SUM(C29:C35)</f>
        <v>78025</v>
      </c>
      <c r="D36" s="28"/>
      <c r="E36" s="30">
        <f>SUM(E29:E35)</f>
        <v>107390</v>
      </c>
    </row>
    <row r="37" spans="3:5" ht="12.75">
      <c r="C37" s="51"/>
      <c r="D37" s="18"/>
      <c r="E37" s="17"/>
    </row>
    <row r="38" spans="1:5" s="21" customFormat="1" ht="15">
      <c r="A38" s="21" t="s">
        <v>36</v>
      </c>
      <c r="C38" s="27">
        <f>C26-C36</f>
        <v>156759</v>
      </c>
      <c r="D38" s="28"/>
      <c r="E38" s="27">
        <f>E26-E36</f>
        <v>139959</v>
      </c>
    </row>
    <row r="39" spans="3:5" ht="12.75">
      <c r="C39" s="51"/>
      <c r="D39" s="18"/>
      <c r="E39" s="17"/>
    </row>
    <row r="40" spans="3:5" s="21" customFormat="1" ht="15.75" thickBot="1">
      <c r="C40" s="31">
        <f>SUM(C9:C20,C38)</f>
        <v>1889773</v>
      </c>
      <c r="D40" s="32"/>
      <c r="E40" s="31">
        <f>SUM(E9:E17,E38)</f>
        <v>1738529</v>
      </c>
    </row>
    <row r="41" spans="3:5" ht="13.5" thickTop="1">
      <c r="C41" s="49"/>
      <c r="D41" s="18"/>
      <c r="E41" s="17"/>
    </row>
    <row r="42" spans="3:5" ht="12.75">
      <c r="C42" s="49"/>
      <c r="D42" s="18"/>
      <c r="E42" s="17"/>
    </row>
    <row r="43" spans="1:5" s="21" customFormat="1" ht="15">
      <c r="A43" s="21" t="s">
        <v>37</v>
      </c>
      <c r="C43" s="52">
        <v>481053</v>
      </c>
      <c r="D43" s="28"/>
      <c r="E43" s="27">
        <v>453696</v>
      </c>
    </row>
    <row r="44" spans="1:5" s="21" customFormat="1" ht="15">
      <c r="A44" s="21" t="s">
        <v>11</v>
      </c>
      <c r="C44" s="52"/>
      <c r="D44" s="28"/>
      <c r="E44" s="27"/>
    </row>
    <row r="45" spans="2:5" s="21" customFormat="1" ht="15">
      <c r="B45" s="21" t="s">
        <v>51</v>
      </c>
      <c r="C45" s="52">
        <v>177900</v>
      </c>
      <c r="D45" s="28"/>
      <c r="E45" s="27">
        <v>132599</v>
      </c>
    </row>
    <row r="46" spans="2:6" s="21" customFormat="1" ht="15">
      <c r="B46" s="21" t="s">
        <v>52</v>
      </c>
      <c r="C46" s="63">
        <v>106032</v>
      </c>
      <c r="D46" s="28"/>
      <c r="E46" s="41">
        <v>81508</v>
      </c>
      <c r="F46" s="19" t="s">
        <v>71</v>
      </c>
    </row>
    <row r="47" spans="1:5" s="21" customFormat="1" ht="15">
      <c r="A47" s="21" t="s">
        <v>57</v>
      </c>
      <c r="C47" s="52">
        <f>SUM(C43:C46)</f>
        <v>764985</v>
      </c>
      <c r="D47" s="28"/>
      <c r="E47" s="27">
        <f>SUM(E43:E46)</f>
        <v>667803</v>
      </c>
    </row>
    <row r="48" spans="3:5" ht="12.75">
      <c r="C48" s="51"/>
      <c r="D48" s="18"/>
      <c r="E48" s="17"/>
    </row>
    <row r="49" spans="1:5" s="21" customFormat="1" ht="15">
      <c r="A49" s="21" t="s">
        <v>40</v>
      </c>
      <c r="C49" s="52">
        <v>41261</v>
      </c>
      <c r="D49" s="28"/>
      <c r="E49" s="27">
        <v>42823</v>
      </c>
    </row>
    <row r="50" spans="1:6" s="21" customFormat="1" ht="15">
      <c r="A50" s="21" t="s">
        <v>39</v>
      </c>
      <c r="C50" s="52">
        <v>40543</v>
      </c>
      <c r="D50" s="28"/>
      <c r="E50" s="27">
        <v>18696</v>
      </c>
      <c r="F50" s="19" t="s">
        <v>69</v>
      </c>
    </row>
    <row r="51" spans="1:5" s="21" customFormat="1" ht="15">
      <c r="A51" s="21" t="s">
        <v>38</v>
      </c>
      <c r="C51" s="52">
        <v>1042984</v>
      </c>
      <c r="D51" s="28"/>
      <c r="E51" s="27">
        <v>1009207</v>
      </c>
    </row>
    <row r="52" spans="3:5" ht="12.75">
      <c r="C52" s="51"/>
      <c r="D52" s="18"/>
      <c r="E52" s="17"/>
    </row>
    <row r="53" spans="3:5" s="21" customFormat="1" ht="15.75" thickBot="1">
      <c r="C53" s="31">
        <f>SUM(C47:C52)</f>
        <v>1889773</v>
      </c>
      <c r="D53" s="32"/>
      <c r="E53" s="31">
        <f>SUM(E47:E52)</f>
        <v>1738529</v>
      </c>
    </row>
    <row r="54" ht="12" customHeight="1" thickTop="1"/>
    <row r="55" ht="12" customHeight="1"/>
    <row r="56" ht="12" customHeight="1"/>
  </sheetData>
  <printOptions/>
  <pageMargins left="0.64" right="0.34" top="0.45" bottom="0" header="0.5" footer="0.5"/>
  <pageSetup firstPageNumber="1" useFirstPageNumber="1" horizontalDpi="360" verticalDpi="360" orientation="portrait" paperSize="9" scale="90" r:id="rId2"/>
  <headerFooter alignWithMargins="0">
    <oddFooter>&amp;C&amp;"Times New Roman,Regular"&amp;11&amp;P</oddFooter>
  </headerFooter>
  <rowBreaks count="1" manualBreakCount="1">
    <brk id="55" max="255" man="1"/>
  </rowBreaks>
  <drawing r:id="rId1"/>
</worksheet>
</file>

<file path=xl/worksheets/sheet3.xml><?xml version="1.0" encoding="utf-8"?>
<worksheet xmlns="http://schemas.openxmlformats.org/spreadsheetml/2006/main" xmlns:r="http://schemas.openxmlformats.org/officeDocument/2006/relationships">
  <dimension ref="A1:J36"/>
  <sheetViews>
    <sheetView workbookViewId="0" topLeftCell="A1">
      <pane xSplit="1" ySplit="7" topLeftCell="B8" activePane="bottomRight" state="frozen"/>
      <selection pane="topLeft" activeCell="F6" sqref="F6:H6"/>
      <selection pane="topRight" activeCell="F6" sqref="F6:H6"/>
      <selection pane="bottomLeft" activeCell="F6" sqref="F6:H6"/>
      <selection pane="bottomRight" activeCell="I17" sqref="I17"/>
    </sheetView>
  </sheetViews>
  <sheetFormatPr defaultColWidth="9.140625" defaultRowHeight="12.75"/>
  <cols>
    <col min="1" max="1" width="37.00390625" style="11" customWidth="1"/>
    <col min="2" max="2" width="0.9921875" style="11" customWidth="1"/>
    <col min="3" max="3" width="12.8515625" style="12" customWidth="1"/>
    <col min="4" max="4" width="1.421875" style="13" customWidth="1"/>
    <col min="5" max="5" width="14.28125" style="12" customWidth="1"/>
    <col min="6" max="6" width="1.8515625" style="13" customWidth="1"/>
    <col min="7" max="7" width="12.28125" style="12" customWidth="1"/>
    <col min="8" max="8" width="1.421875" style="13" customWidth="1"/>
    <col min="9" max="9" width="14.7109375" style="12" bestFit="1" customWidth="1"/>
    <col min="10" max="10" width="6.57421875" style="11" bestFit="1" customWidth="1"/>
    <col min="11" max="16384" width="9.140625" style="11" customWidth="1"/>
  </cols>
  <sheetData>
    <row r="1" spans="1:2" ht="16.5">
      <c r="A1" s="45" t="s">
        <v>0</v>
      </c>
      <c r="B1" s="45"/>
    </row>
    <row r="3" spans="1:2" ht="16.5">
      <c r="A3" s="45" t="s">
        <v>8</v>
      </c>
      <c r="B3" s="45"/>
    </row>
    <row r="4" spans="1:2" ht="16.5">
      <c r="A4" s="48" t="s">
        <v>82</v>
      </c>
      <c r="B4" s="45"/>
    </row>
    <row r="5" spans="1:2" ht="12.75">
      <c r="A5" s="10"/>
      <c r="B5" s="10"/>
    </row>
    <row r="6" spans="3:9" ht="15">
      <c r="C6" s="74" t="s">
        <v>81</v>
      </c>
      <c r="D6" s="75"/>
      <c r="E6" s="75"/>
      <c r="F6" s="15"/>
      <c r="G6" s="74" t="s">
        <v>96</v>
      </c>
      <c r="H6" s="75"/>
      <c r="I6" s="75"/>
    </row>
    <row r="7" spans="3:9" ht="15">
      <c r="C7" s="24">
        <v>2003</v>
      </c>
      <c r="D7" s="25"/>
      <c r="E7" s="24">
        <v>2002</v>
      </c>
      <c r="F7" s="18"/>
      <c r="G7" s="24">
        <f>C7</f>
        <v>2003</v>
      </c>
      <c r="H7" s="25"/>
      <c r="I7" s="24">
        <f>E7</f>
        <v>2002</v>
      </c>
    </row>
    <row r="8" spans="3:9" s="21" customFormat="1" ht="15">
      <c r="C8" s="27" t="s">
        <v>53</v>
      </c>
      <c r="D8" s="28"/>
      <c r="E8" s="27" t="s">
        <v>53</v>
      </c>
      <c r="F8" s="28"/>
      <c r="G8" s="27" t="s">
        <v>53</v>
      </c>
      <c r="H8" s="28"/>
      <c r="I8" s="27" t="s">
        <v>53</v>
      </c>
    </row>
    <row r="9" spans="3:9" ht="12.75">
      <c r="C9" s="17"/>
      <c r="D9" s="18"/>
      <c r="E9" s="17"/>
      <c r="F9" s="18"/>
      <c r="G9" s="17"/>
      <c r="H9" s="18"/>
      <c r="I9" s="17"/>
    </row>
    <row r="10" spans="1:9" s="21" customFormat="1" ht="15">
      <c r="A10" s="21" t="s">
        <v>6</v>
      </c>
      <c r="C10" s="22">
        <v>47909</v>
      </c>
      <c r="D10" s="23"/>
      <c r="E10" s="22">
        <v>40201</v>
      </c>
      <c r="F10" s="23"/>
      <c r="G10" s="22">
        <v>185135</v>
      </c>
      <c r="H10" s="23"/>
      <c r="I10" s="22">
        <v>155210</v>
      </c>
    </row>
    <row r="12" spans="1:9" s="21" customFormat="1" ht="15">
      <c r="A12" s="21" t="s">
        <v>30</v>
      </c>
      <c r="C12" s="22">
        <v>758</v>
      </c>
      <c r="D12" s="23"/>
      <c r="E12" s="22">
        <v>17664</v>
      </c>
      <c r="F12" s="23"/>
      <c r="G12" s="22">
        <v>3595</v>
      </c>
      <c r="H12" s="23"/>
      <c r="I12" s="22">
        <v>20711</v>
      </c>
    </row>
    <row r="14" spans="1:9" s="21" customFormat="1" ht="15">
      <c r="A14" s="21" t="s">
        <v>58</v>
      </c>
      <c r="C14" s="22">
        <v>-7902</v>
      </c>
      <c r="D14" s="23"/>
      <c r="E14" s="22">
        <v>-16153</v>
      </c>
      <c r="F14" s="23"/>
      <c r="G14" s="22">
        <v>-40933</v>
      </c>
      <c r="H14" s="23"/>
      <c r="I14" s="22">
        <v>-41866</v>
      </c>
    </row>
    <row r="15" spans="3:9" ht="12.75">
      <c r="C15" s="20"/>
      <c r="E15" s="20"/>
      <c r="G15" s="20"/>
      <c r="I15" s="20"/>
    </row>
    <row r="16" spans="1:9" s="21" customFormat="1" ht="15">
      <c r="A16" s="21" t="s">
        <v>31</v>
      </c>
      <c r="C16" s="22">
        <f>SUM(C10:C15)</f>
        <v>40765</v>
      </c>
      <c r="D16" s="23"/>
      <c r="E16" s="22">
        <f>SUM(E10:E15)</f>
        <v>41712</v>
      </c>
      <c r="F16" s="23"/>
      <c r="G16" s="22">
        <f>SUM(G10:G15)</f>
        <v>147797</v>
      </c>
      <c r="H16" s="23"/>
      <c r="I16" s="22">
        <f>SUM(I10:I15)</f>
        <v>134055</v>
      </c>
    </row>
    <row r="17" spans="5:7" ht="12.75">
      <c r="E17" s="57"/>
      <c r="G17" s="57"/>
    </row>
    <row r="18" spans="1:10" s="21" customFormat="1" ht="15">
      <c r="A18" s="21" t="s">
        <v>56</v>
      </c>
      <c r="C18" s="22">
        <v>-15132</v>
      </c>
      <c r="D18" s="23"/>
      <c r="E18" s="22">
        <v>-13411</v>
      </c>
      <c r="F18" s="23"/>
      <c r="G18" s="22">
        <v>-69096</v>
      </c>
      <c r="H18" s="23"/>
      <c r="I18" s="22">
        <v>-61238</v>
      </c>
      <c r="J18" s="64"/>
    </row>
    <row r="19" spans="5:10" ht="12.75">
      <c r="E19" s="35" t="s">
        <v>72</v>
      </c>
      <c r="F19" s="65"/>
      <c r="I19" s="35" t="s">
        <v>72</v>
      </c>
      <c r="J19" s="65"/>
    </row>
    <row r="21" spans="1:9" ht="15">
      <c r="A21" s="21" t="s">
        <v>92</v>
      </c>
      <c r="C21" s="12">
        <v>2</v>
      </c>
      <c r="E21" s="12">
        <v>0</v>
      </c>
      <c r="G21" s="12">
        <v>2</v>
      </c>
      <c r="I21" s="12">
        <v>0</v>
      </c>
    </row>
    <row r="23" spans="1:9" s="21" customFormat="1" ht="15">
      <c r="A23" s="21" t="s">
        <v>78</v>
      </c>
      <c r="C23" s="22">
        <v>955</v>
      </c>
      <c r="D23" s="23"/>
      <c r="E23" s="22">
        <v>-475</v>
      </c>
      <c r="F23" s="23"/>
      <c r="G23" s="22">
        <v>1309</v>
      </c>
      <c r="H23" s="23"/>
      <c r="I23" s="22">
        <v>-535</v>
      </c>
    </row>
    <row r="24" spans="3:9" ht="12.75">
      <c r="C24" s="20"/>
      <c r="E24" s="46" t="s">
        <v>72</v>
      </c>
      <c r="G24" s="20"/>
      <c r="I24" s="46" t="s">
        <v>72</v>
      </c>
    </row>
    <row r="25" spans="1:9" s="21" customFormat="1" ht="15">
      <c r="A25" s="21" t="s">
        <v>22</v>
      </c>
      <c r="C25" s="22">
        <f>SUM(C16:C24)</f>
        <v>26590</v>
      </c>
      <c r="D25" s="23"/>
      <c r="E25" s="22">
        <f>SUM(E16:E24)</f>
        <v>27826</v>
      </c>
      <c r="F25" s="23"/>
      <c r="G25" s="22">
        <f>SUM(G16:G24)</f>
        <v>80012</v>
      </c>
      <c r="H25" s="23"/>
      <c r="I25" s="22">
        <f>SUM(I16:I24)</f>
        <v>72282</v>
      </c>
    </row>
    <row r="26" ht="12.75">
      <c r="F26" s="65"/>
    </row>
    <row r="27" spans="1:10" s="21" customFormat="1" ht="15">
      <c r="A27" s="21" t="s">
        <v>7</v>
      </c>
      <c r="C27" s="22">
        <f>-6914-5895</f>
        <v>-12809</v>
      </c>
      <c r="D27" s="23"/>
      <c r="E27" s="22">
        <v>-7218</v>
      </c>
      <c r="F27" s="64"/>
      <c r="G27" s="22">
        <f>-21897-5895</f>
        <v>-27792</v>
      </c>
      <c r="H27" s="23"/>
      <c r="I27" s="22">
        <v>-19664</v>
      </c>
      <c r="J27" s="64"/>
    </row>
    <row r="28" spans="5:10" ht="12.75">
      <c r="E28" s="35" t="s">
        <v>72</v>
      </c>
      <c r="F28" s="65"/>
      <c r="I28" s="35" t="s">
        <v>72</v>
      </c>
      <c r="J28" s="65"/>
    </row>
    <row r="30" spans="1:9" s="21" customFormat="1" ht="15.75" thickBot="1">
      <c r="A30" s="21" t="s">
        <v>29</v>
      </c>
      <c r="C30" s="36">
        <f>SUM(C25:C29)</f>
        <v>13781</v>
      </c>
      <c r="D30" s="37"/>
      <c r="E30" s="36">
        <f>SUM(E25:E29)</f>
        <v>20608</v>
      </c>
      <c r="F30" s="37"/>
      <c r="G30" s="36">
        <f>SUM(G25:G29)</f>
        <v>52220</v>
      </c>
      <c r="H30" s="37"/>
      <c r="I30" s="36">
        <f>SUM(I25:I29)</f>
        <v>52618</v>
      </c>
    </row>
    <row r="31" ht="13.5" thickTop="1"/>
    <row r="34" spans="1:9" s="21" customFormat="1" ht="15.75" thickBot="1">
      <c r="A34" s="21" t="s">
        <v>65</v>
      </c>
      <c r="C34" s="66">
        <v>2.8649000372118936</v>
      </c>
      <c r="D34" s="67"/>
      <c r="E34" s="68">
        <v>4.54</v>
      </c>
      <c r="F34" s="67"/>
      <c r="G34" s="68">
        <v>10.937477091410248</v>
      </c>
      <c r="H34" s="67"/>
      <c r="I34" s="68">
        <v>11.61</v>
      </c>
    </row>
    <row r="35" spans="3:9" ht="13.5" thickTop="1">
      <c r="C35" s="69"/>
      <c r="D35" s="69"/>
      <c r="E35" s="70"/>
      <c r="F35" s="69"/>
      <c r="G35" s="70"/>
      <c r="H35" s="69"/>
      <c r="I35" s="70"/>
    </row>
    <row r="36" spans="1:9" s="21" customFormat="1" ht="15.75" thickBot="1">
      <c r="A36" s="21" t="s">
        <v>66</v>
      </c>
      <c r="C36" s="66">
        <v>2.8620441154786307</v>
      </c>
      <c r="D36" s="67"/>
      <c r="E36" s="68">
        <v>4.53</v>
      </c>
      <c r="F36" s="67"/>
      <c r="G36" s="68">
        <v>10.920094269982707</v>
      </c>
      <c r="H36" s="67"/>
      <c r="I36" s="68">
        <v>11.58</v>
      </c>
    </row>
    <row r="37" ht="13.5" thickTop="1"/>
  </sheetData>
  <mergeCells count="2">
    <mergeCell ref="C6:E6"/>
    <mergeCell ref="G6:I6"/>
  </mergeCells>
  <printOptions/>
  <pageMargins left="0.64" right="0.31" top="0.7" bottom="0.72" header="0.5" footer="0.5"/>
  <pageSetup firstPageNumber="3" useFirstPageNumber="1" horizontalDpi="600" verticalDpi="600" orientation="portrait" paperSize="9" scale="95" r:id="rId2"/>
  <headerFooter alignWithMargins="0">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dimension ref="A1:J41"/>
  <sheetViews>
    <sheetView workbookViewId="0" topLeftCell="A1">
      <pane xSplit="1" ySplit="9" topLeftCell="B46" activePane="bottomRight" state="frozen"/>
      <selection pane="topLeft" activeCell="F6" sqref="F6:H6"/>
      <selection pane="topRight" activeCell="F6" sqref="F6:H6"/>
      <selection pane="bottomLeft" activeCell="F6" sqref="F6:H6"/>
      <selection pane="bottomRight" activeCell="H55" sqref="H55"/>
    </sheetView>
  </sheetViews>
  <sheetFormatPr defaultColWidth="9.140625" defaultRowHeight="12.75"/>
  <cols>
    <col min="1" max="1" width="33.57421875" style="11" customWidth="1"/>
    <col min="2" max="2" width="11.421875" style="11" customWidth="1"/>
    <col min="3" max="3" width="11.00390625" style="12" customWidth="1"/>
    <col min="4" max="4" width="2.140625" style="13" customWidth="1"/>
    <col min="5" max="5" width="12.140625" style="12" bestFit="1" customWidth="1"/>
    <col min="6" max="6" width="2.140625" style="13" customWidth="1"/>
    <col min="7" max="7" width="12.421875" style="12" bestFit="1" customWidth="1"/>
    <col min="8" max="8" width="2.140625" style="13" customWidth="1"/>
    <col min="9" max="9" width="11.140625" style="12" customWidth="1"/>
    <col min="10" max="16384" width="9.140625" style="11" customWidth="1"/>
  </cols>
  <sheetData>
    <row r="1" spans="1:2" ht="16.5">
      <c r="A1" s="45" t="s">
        <v>0</v>
      </c>
      <c r="B1" s="45"/>
    </row>
    <row r="3" spans="1:2" ht="16.5">
      <c r="A3" s="45" t="s">
        <v>54</v>
      </c>
      <c r="B3" s="45"/>
    </row>
    <row r="4" spans="1:2" ht="16.5">
      <c r="A4" s="45" t="str">
        <f>+'Income statement'!A4</f>
        <v>For The Period Ended 31 March 2003</v>
      </c>
      <c r="B4" s="45"/>
    </row>
    <row r="6" spans="3:9" ht="15">
      <c r="C6" s="24"/>
      <c r="D6" s="25"/>
      <c r="E6" s="24" t="s">
        <v>25</v>
      </c>
      <c r="F6" s="25"/>
      <c r="G6" s="24"/>
      <c r="H6" s="25"/>
      <c r="I6" s="24"/>
    </row>
    <row r="7" spans="3:9" ht="15">
      <c r="C7" s="27"/>
      <c r="D7" s="28"/>
      <c r="E7" s="27" t="s">
        <v>26</v>
      </c>
      <c r="F7" s="28"/>
      <c r="G7" s="27" t="s">
        <v>27</v>
      </c>
      <c r="H7" s="28"/>
      <c r="I7" s="27"/>
    </row>
    <row r="8" spans="3:9" ht="15">
      <c r="C8" s="27" t="s">
        <v>23</v>
      </c>
      <c r="D8" s="28"/>
      <c r="E8" s="27" t="s">
        <v>23</v>
      </c>
      <c r="F8" s="28"/>
      <c r="G8" s="27" t="s">
        <v>13</v>
      </c>
      <c r="H8" s="28"/>
      <c r="I8" s="27"/>
    </row>
    <row r="9" spans="3:9" ht="15">
      <c r="C9" s="41" t="s">
        <v>12</v>
      </c>
      <c r="D9" s="42"/>
      <c r="E9" s="41" t="s">
        <v>24</v>
      </c>
      <c r="F9" s="42"/>
      <c r="G9" s="41" t="s">
        <v>14</v>
      </c>
      <c r="H9" s="28"/>
      <c r="I9" s="41" t="s">
        <v>15</v>
      </c>
    </row>
    <row r="10" spans="3:9" ht="15">
      <c r="C10" s="27" t="s">
        <v>53</v>
      </c>
      <c r="D10" s="28"/>
      <c r="E10" s="27" t="s">
        <v>53</v>
      </c>
      <c r="F10" s="28"/>
      <c r="G10" s="27" t="s">
        <v>53</v>
      </c>
      <c r="H10" s="28"/>
      <c r="I10" s="27" t="s">
        <v>53</v>
      </c>
    </row>
    <row r="12" spans="1:9" s="21" customFormat="1" ht="15">
      <c r="A12" s="33" t="s">
        <v>87</v>
      </c>
      <c r="B12" s="33"/>
      <c r="C12" s="22"/>
      <c r="D12" s="23"/>
      <c r="E12" s="22"/>
      <c r="F12" s="23"/>
      <c r="G12" s="22"/>
      <c r="H12" s="23"/>
      <c r="I12" s="22"/>
    </row>
    <row r="14" spans="1:9" s="21" customFormat="1" ht="15">
      <c r="A14" s="21" t="s">
        <v>60</v>
      </c>
      <c r="C14" s="22">
        <v>453696</v>
      </c>
      <c r="D14" s="23"/>
      <c r="E14" s="22">
        <v>132599</v>
      </c>
      <c r="F14" s="23"/>
      <c r="G14" s="22">
        <v>239674</v>
      </c>
      <c r="H14" s="23"/>
      <c r="I14" s="22">
        <f>SUM(C14:H14)</f>
        <v>825969</v>
      </c>
    </row>
    <row r="15" spans="1:10" s="21" customFormat="1" ht="15">
      <c r="A15" s="21" t="s">
        <v>63</v>
      </c>
      <c r="C15" s="22">
        <v>0</v>
      </c>
      <c r="D15" s="23"/>
      <c r="E15" s="22">
        <v>0</v>
      </c>
      <c r="F15" s="23"/>
      <c r="G15" s="22">
        <v>-171997</v>
      </c>
      <c r="H15" s="23"/>
      <c r="I15" s="22">
        <f>SUM(C15:H15)</f>
        <v>-171997</v>
      </c>
      <c r="J15" s="22"/>
    </row>
    <row r="16" spans="1:9" s="21" customFormat="1" ht="15">
      <c r="A16" s="21" t="s">
        <v>61</v>
      </c>
      <c r="C16" s="34">
        <v>0</v>
      </c>
      <c r="D16" s="23"/>
      <c r="E16" s="34">
        <v>0</v>
      </c>
      <c r="F16" s="23"/>
      <c r="G16" s="34">
        <v>13831</v>
      </c>
      <c r="H16" s="23"/>
      <c r="I16" s="34">
        <f>SUM(C16:H16)</f>
        <v>13831</v>
      </c>
    </row>
    <row r="17" spans="3:9" s="21" customFormat="1" ht="15">
      <c r="C17" s="22">
        <f>SUM(C14:C16)</f>
        <v>453696</v>
      </c>
      <c r="D17" s="23"/>
      <c r="E17" s="22">
        <f>SUM(E14:E16)</f>
        <v>132599</v>
      </c>
      <c r="F17" s="23"/>
      <c r="G17" s="22">
        <f>SUM(G14:G16)</f>
        <v>81508</v>
      </c>
      <c r="H17" s="23"/>
      <c r="I17" s="22">
        <f>SUM(I14:I16)</f>
        <v>667803</v>
      </c>
    </row>
    <row r="19" spans="1:9" s="21" customFormat="1" ht="15">
      <c r="A19" s="43" t="s">
        <v>29</v>
      </c>
      <c r="B19" s="43"/>
      <c r="C19" s="23">
        <v>0</v>
      </c>
      <c r="D19" s="23"/>
      <c r="E19" s="23">
        <v>0</v>
      </c>
      <c r="F19" s="23"/>
      <c r="G19" s="23">
        <v>52220</v>
      </c>
      <c r="H19" s="23"/>
      <c r="I19" s="23">
        <f>SUM(C19:H19)</f>
        <v>52220</v>
      </c>
    </row>
    <row r="20" spans="1:9" s="21" customFormat="1" ht="15">
      <c r="A20" s="43" t="s">
        <v>55</v>
      </c>
      <c r="B20" s="43"/>
      <c r="C20" s="23">
        <v>0</v>
      </c>
      <c r="D20" s="23"/>
      <c r="E20" s="23">
        <v>0</v>
      </c>
      <c r="F20" s="23"/>
      <c r="G20" s="23">
        <v>-27696</v>
      </c>
      <c r="H20" s="23"/>
      <c r="I20" s="23">
        <f>SUM(C20:H20)</f>
        <v>-27696</v>
      </c>
    </row>
    <row r="21" spans="1:9" s="21" customFormat="1" ht="15">
      <c r="A21" s="43" t="s">
        <v>67</v>
      </c>
      <c r="B21" s="43"/>
      <c r="C21" s="23">
        <v>813</v>
      </c>
      <c r="D21" s="23"/>
      <c r="E21" s="23">
        <v>401</v>
      </c>
      <c r="F21" s="23"/>
      <c r="G21" s="23">
        <v>0</v>
      </c>
      <c r="H21" s="23"/>
      <c r="I21" s="23">
        <f>SUM(C21:H21)</f>
        <v>1214</v>
      </c>
    </row>
    <row r="22" spans="1:9" s="21" customFormat="1" ht="15">
      <c r="A22" s="44" t="s">
        <v>62</v>
      </c>
      <c r="B22" s="44"/>
      <c r="C22" s="23">
        <v>26544</v>
      </c>
      <c r="D22" s="23"/>
      <c r="E22" s="23">
        <v>44900</v>
      </c>
      <c r="F22" s="23"/>
      <c r="G22" s="23">
        <v>0</v>
      </c>
      <c r="H22" s="23"/>
      <c r="I22" s="23">
        <f>SUM(C22:H22)</f>
        <v>71444</v>
      </c>
    </row>
    <row r="23" spans="1:9" s="21" customFormat="1" ht="15">
      <c r="A23" s="44" t="s">
        <v>76</v>
      </c>
      <c r="B23" s="44"/>
      <c r="C23" s="23"/>
      <c r="D23" s="23"/>
      <c r="E23" s="23"/>
      <c r="F23" s="23"/>
      <c r="G23" s="23"/>
      <c r="H23" s="23"/>
      <c r="I23" s="23"/>
    </row>
    <row r="24" spans="1:9" s="21" customFormat="1" ht="15">
      <c r="A24" s="44" t="s">
        <v>77</v>
      </c>
      <c r="B24" s="44"/>
      <c r="C24" s="23"/>
      <c r="D24" s="23"/>
      <c r="E24" s="23"/>
      <c r="F24" s="23"/>
      <c r="G24" s="23"/>
      <c r="H24" s="23"/>
      <c r="I24" s="23"/>
    </row>
    <row r="25" spans="1:9" ht="12.75">
      <c r="A25" s="40"/>
      <c r="B25" s="40"/>
      <c r="C25" s="13"/>
      <c r="E25" s="13"/>
      <c r="G25" s="13"/>
      <c r="I25" s="13"/>
    </row>
    <row r="26" spans="1:9" s="21" customFormat="1" ht="15.75" thickBot="1">
      <c r="A26" s="54" t="s">
        <v>83</v>
      </c>
      <c r="B26" s="54"/>
      <c r="C26" s="36">
        <f>SUM(C17:C23)</f>
        <v>481053</v>
      </c>
      <c r="D26" s="37"/>
      <c r="E26" s="36">
        <f>SUM(E17:E23)</f>
        <v>177900</v>
      </c>
      <c r="F26" s="37"/>
      <c r="G26" s="36">
        <f>SUM(G17:G23)</f>
        <v>106032</v>
      </c>
      <c r="H26" s="37"/>
      <c r="I26" s="36">
        <f>SUM(I17:I23)</f>
        <v>764985</v>
      </c>
    </row>
    <row r="27" spans="1:9" s="21" customFormat="1" ht="15.75" thickTop="1">
      <c r="A27" s="54"/>
      <c r="B27" s="54"/>
      <c r="C27" s="37"/>
      <c r="D27" s="37"/>
      <c r="E27" s="37"/>
      <c r="F27" s="37"/>
      <c r="G27" s="37"/>
      <c r="H27" s="37"/>
      <c r="I27" s="37"/>
    </row>
    <row r="28" spans="1:9" s="21" customFormat="1" ht="15">
      <c r="A28" s="33" t="s">
        <v>88</v>
      </c>
      <c r="B28" s="33"/>
      <c r="C28" s="22"/>
      <c r="D28" s="23"/>
      <c r="E28" s="22"/>
      <c r="F28" s="23"/>
      <c r="G28" s="22"/>
      <c r="H28" s="23"/>
      <c r="I28" s="22"/>
    </row>
    <row r="30" spans="1:9" s="21" customFormat="1" ht="15">
      <c r="A30" s="21" t="s">
        <v>64</v>
      </c>
      <c r="C30" s="22">
        <v>452364</v>
      </c>
      <c r="D30" s="23"/>
      <c r="E30" s="22">
        <v>131975</v>
      </c>
      <c r="F30" s="23"/>
      <c r="G30" s="22">
        <v>158072</v>
      </c>
      <c r="H30" s="23"/>
      <c r="I30" s="22">
        <f>SUM(C30:H30)</f>
        <v>742411</v>
      </c>
    </row>
    <row r="31" spans="1:10" s="21" customFormat="1" ht="15">
      <c r="A31" s="21" t="s">
        <v>63</v>
      </c>
      <c r="C31" s="22">
        <v>0</v>
      </c>
      <c r="D31" s="23"/>
      <c r="E31" s="22">
        <v>0</v>
      </c>
      <c r="F31" s="23"/>
      <c r="G31" s="22">
        <v>-122653</v>
      </c>
      <c r="H31" s="23"/>
      <c r="I31" s="22">
        <f>SUM(C31:H31)</f>
        <v>-122653</v>
      </c>
      <c r="J31" s="22"/>
    </row>
    <row r="32" spans="1:9" s="21" customFormat="1" ht="15">
      <c r="A32" s="21" t="s">
        <v>61</v>
      </c>
      <c r="C32" s="34">
        <v>0</v>
      </c>
      <c r="D32" s="23"/>
      <c r="E32" s="34">
        <v>0</v>
      </c>
      <c r="F32" s="23"/>
      <c r="G32" s="34">
        <v>9785</v>
      </c>
      <c r="H32" s="23"/>
      <c r="I32" s="34">
        <f>SUM(C32:H32)</f>
        <v>9785</v>
      </c>
    </row>
    <row r="33" spans="3:10" s="21" customFormat="1" ht="15">
      <c r="C33" s="22">
        <f>SUM(C30:C32)</f>
        <v>452364</v>
      </c>
      <c r="D33" s="23"/>
      <c r="E33" s="22">
        <f>SUM(E30:E32)</f>
        <v>131975</v>
      </c>
      <c r="F33" s="23"/>
      <c r="G33" s="22">
        <f>SUM(G30:G32)</f>
        <v>45204</v>
      </c>
      <c r="H33" s="23"/>
      <c r="I33" s="22">
        <f>SUM(I30:I32)</f>
        <v>629543</v>
      </c>
      <c r="J33" s="22"/>
    </row>
    <row r="35" spans="1:9" s="21" customFormat="1" ht="15">
      <c r="A35" s="43" t="s">
        <v>29</v>
      </c>
      <c r="B35" s="43"/>
      <c r="C35" s="23">
        <v>0</v>
      </c>
      <c r="D35" s="23"/>
      <c r="E35" s="23">
        <v>0</v>
      </c>
      <c r="F35" s="23"/>
      <c r="G35" s="23">
        <v>52618</v>
      </c>
      <c r="H35" s="23"/>
      <c r="I35" s="23">
        <f>SUM(C35:H35)</f>
        <v>52618</v>
      </c>
    </row>
    <row r="36" spans="1:9" s="21" customFormat="1" ht="15">
      <c r="A36" s="43" t="s">
        <v>55</v>
      </c>
      <c r="B36" s="43"/>
      <c r="C36" s="23">
        <v>0</v>
      </c>
      <c r="D36" s="23"/>
      <c r="E36" s="23">
        <v>0</v>
      </c>
      <c r="F36" s="23"/>
      <c r="G36" s="23">
        <v>-16314</v>
      </c>
      <c r="H36" s="23"/>
      <c r="I36" s="23">
        <f>SUM(C36:H36)</f>
        <v>-16314</v>
      </c>
    </row>
    <row r="37" spans="1:9" s="21" customFormat="1" ht="15">
      <c r="A37" s="43" t="s">
        <v>67</v>
      </c>
      <c r="B37" s="43"/>
      <c r="C37" s="23">
        <v>1332</v>
      </c>
      <c r="D37" s="23"/>
      <c r="E37" s="23">
        <v>624</v>
      </c>
      <c r="F37" s="23"/>
      <c r="G37" s="23">
        <v>0</v>
      </c>
      <c r="H37" s="23"/>
      <c r="I37" s="23">
        <f>SUM(C37:H37)</f>
        <v>1956</v>
      </c>
    </row>
    <row r="38" spans="3:9" ht="12.75">
      <c r="C38" s="20"/>
      <c r="E38" s="20"/>
      <c r="G38" s="20"/>
      <c r="I38" s="20"/>
    </row>
    <row r="39" spans="1:9" s="21" customFormat="1" ht="15.75" thickBot="1">
      <c r="A39" s="21" t="s">
        <v>89</v>
      </c>
      <c r="C39" s="36">
        <f>SUM(C33:C38)</f>
        <v>453696</v>
      </c>
      <c r="D39" s="37"/>
      <c r="E39" s="36">
        <f>SUM(E33:E38)</f>
        <v>132599</v>
      </c>
      <c r="F39" s="37"/>
      <c r="G39" s="36">
        <f>SUM(G33:G38)</f>
        <v>81508</v>
      </c>
      <c r="H39" s="37"/>
      <c r="I39" s="36">
        <f>SUM(I33:I38)</f>
        <v>667803</v>
      </c>
    </row>
    <row r="40" spans="7:10" ht="13.5" thickTop="1">
      <c r="G40" s="55"/>
      <c r="H40" s="56"/>
      <c r="I40" s="55"/>
      <c r="J40" s="12"/>
    </row>
    <row r="41" spans="7:9" ht="12.75">
      <c r="G41" s="55"/>
      <c r="H41" s="56"/>
      <c r="I41" s="55"/>
    </row>
  </sheetData>
  <printOptions/>
  <pageMargins left="0.39" right="0" top="0.7" bottom="0.72" header="0.5" footer="0.5"/>
  <pageSetup firstPageNumber="4" useFirstPageNumber="1" horizontalDpi="360" verticalDpi="360" orientation="portrait" paperSize="9" scale="95" r:id="rId2"/>
  <headerFooter alignWithMargins="0">
    <oddFooter>&amp;C&amp;"Times New Roman,Regular"&amp;11&amp;P</oddFooter>
  </headerFooter>
  <drawing r:id="rId1"/>
</worksheet>
</file>

<file path=xl/worksheets/sheet5.xml><?xml version="1.0" encoding="utf-8"?>
<worksheet xmlns="http://schemas.openxmlformats.org/spreadsheetml/2006/main" xmlns:r="http://schemas.openxmlformats.org/officeDocument/2006/relationships">
  <dimension ref="A1:E28"/>
  <sheetViews>
    <sheetView view="pageBreakPreview" zoomScaleSheetLayoutView="100" workbookViewId="0" topLeftCell="A1">
      <selection activeCell="B18" sqref="B18"/>
    </sheetView>
  </sheetViews>
  <sheetFormatPr defaultColWidth="9.140625" defaultRowHeight="12.75"/>
  <cols>
    <col min="1" max="1" width="1.57421875" style="11" customWidth="1"/>
    <col min="2" max="2" width="59.00390625" style="11" customWidth="1"/>
    <col min="3" max="3" width="17.421875" style="11" customWidth="1"/>
    <col min="4" max="4" width="3.57421875" style="39" customWidth="1"/>
    <col min="5" max="5" width="15.57421875" style="12" customWidth="1"/>
    <col min="6" max="6" width="3.140625" style="11" customWidth="1"/>
    <col min="7" max="16384" width="9.140625" style="11" customWidth="1"/>
  </cols>
  <sheetData>
    <row r="1" ht="16.5">
      <c r="A1" s="45" t="s">
        <v>0</v>
      </c>
    </row>
    <row r="3" spans="1:3" ht="16.5">
      <c r="A3" s="45" t="s">
        <v>74</v>
      </c>
      <c r="B3" s="10"/>
      <c r="C3" s="10"/>
    </row>
    <row r="4" spans="1:3" ht="16.5">
      <c r="A4" s="45" t="str">
        <f>+'Income statement'!A4</f>
        <v>For The Period Ended 31 March 2003</v>
      </c>
      <c r="B4" s="10"/>
      <c r="C4" s="10"/>
    </row>
    <row r="5" ht="12.75">
      <c r="E5" s="14"/>
    </row>
    <row r="6" spans="3:5" ht="15">
      <c r="C6" s="71" t="s">
        <v>97</v>
      </c>
      <c r="D6" s="25"/>
      <c r="E6" s="71" t="s">
        <v>97</v>
      </c>
    </row>
    <row r="7" spans="3:5" ht="15">
      <c r="C7" s="72" t="s">
        <v>79</v>
      </c>
      <c r="D7" s="26"/>
      <c r="E7" s="73" t="s">
        <v>59</v>
      </c>
    </row>
    <row r="8" spans="3:5" ht="15">
      <c r="C8" s="27" t="s">
        <v>53</v>
      </c>
      <c r="D8" s="28"/>
      <c r="E8" s="27" t="s">
        <v>5</v>
      </c>
    </row>
    <row r="9" spans="4:5" ht="12.75">
      <c r="D9" s="18"/>
      <c r="E9" s="17"/>
    </row>
    <row r="10" spans="1:5" s="21" customFormat="1" ht="15">
      <c r="A10" s="54" t="s">
        <v>85</v>
      </c>
      <c r="C10" s="27">
        <v>125267</v>
      </c>
      <c r="D10" s="28"/>
      <c r="E10" s="27">
        <v>123604</v>
      </c>
    </row>
    <row r="11" spans="3:5" ht="12.75">
      <c r="C11" s="17"/>
      <c r="D11" s="18"/>
      <c r="E11" s="17"/>
    </row>
    <row r="12" spans="1:5" s="21" customFormat="1" ht="15">
      <c r="A12" s="21" t="s">
        <v>94</v>
      </c>
      <c r="C12" s="27">
        <v>-72510</v>
      </c>
      <c r="D12" s="28"/>
      <c r="E12" s="27">
        <v>20955</v>
      </c>
    </row>
    <row r="13" spans="3:5" ht="12.75">
      <c r="C13" s="17"/>
      <c r="D13" s="18"/>
      <c r="E13" s="17"/>
    </row>
    <row r="14" spans="1:5" s="21" customFormat="1" ht="15">
      <c r="A14" s="21" t="s">
        <v>73</v>
      </c>
      <c r="C14" s="27">
        <v>-93382</v>
      </c>
      <c r="D14" s="28"/>
      <c r="E14" s="27">
        <v>-132346</v>
      </c>
    </row>
    <row r="15" spans="3:5" ht="12.75">
      <c r="C15" s="58"/>
      <c r="D15" s="18"/>
      <c r="E15" s="38"/>
    </row>
    <row r="16" spans="1:5" s="21" customFormat="1" ht="15">
      <c r="A16" s="21" t="s">
        <v>95</v>
      </c>
      <c r="C16" s="27">
        <f>SUM(C10:C14)</f>
        <v>-40625</v>
      </c>
      <c r="D16" s="28"/>
      <c r="E16" s="27">
        <f>SUM(E10:E15)</f>
        <v>12213</v>
      </c>
    </row>
    <row r="17" spans="4:5" ht="12.75">
      <c r="D17" s="18"/>
      <c r="E17" s="17"/>
    </row>
    <row r="18" spans="1:5" s="21" customFormat="1" ht="15">
      <c r="A18" s="21" t="s">
        <v>90</v>
      </c>
      <c r="C18" s="27">
        <v>212808</v>
      </c>
      <c r="D18" s="28"/>
      <c r="E18" s="27">
        <v>200595</v>
      </c>
    </row>
    <row r="19" spans="4:5" ht="12.75">
      <c r="D19" s="18"/>
      <c r="E19" s="17"/>
    </row>
    <row r="20" spans="1:5" s="21" customFormat="1" ht="15.75" thickBot="1">
      <c r="A20" s="54" t="s">
        <v>91</v>
      </c>
      <c r="C20" s="31">
        <f>SUM(C16:C19)</f>
        <v>172183</v>
      </c>
      <c r="D20" s="28"/>
      <c r="E20" s="31">
        <f>SUM(E16:E19)</f>
        <v>212808</v>
      </c>
    </row>
    <row r="21" ht="13.5" thickTop="1">
      <c r="E21" s="17"/>
    </row>
    <row r="22" ht="12.75">
      <c r="E22" s="17"/>
    </row>
    <row r="23" spans="1:5" ht="15" hidden="1">
      <c r="A23" s="21" t="s">
        <v>44</v>
      </c>
      <c r="B23" s="21"/>
      <c r="C23" s="52" t="e">
        <f>+#REF!</f>
        <v>#REF!</v>
      </c>
      <c r="E23" s="17"/>
    </row>
    <row r="24" spans="1:5" ht="15" hidden="1">
      <c r="A24" s="21" t="s">
        <v>45</v>
      </c>
      <c r="B24" s="21"/>
      <c r="C24" s="52" t="e">
        <f>+#REF!</f>
        <v>#REF!</v>
      </c>
      <c r="E24" s="17"/>
    </row>
    <row r="25" spans="1:5" ht="15" hidden="1">
      <c r="A25" s="21" t="s">
        <v>86</v>
      </c>
      <c r="B25" s="21"/>
      <c r="C25" s="52">
        <v>-8000</v>
      </c>
      <c r="E25" s="17"/>
    </row>
    <row r="26" spans="1:5" ht="15.75" hidden="1" thickBot="1">
      <c r="A26" s="54" t="s">
        <v>84</v>
      </c>
      <c r="C26" s="59" t="e">
        <f>SUM(C23:C25)</f>
        <v>#REF!</v>
      </c>
      <c r="E26" s="17"/>
    </row>
    <row r="27" ht="12.75">
      <c r="E27" s="17"/>
    </row>
    <row r="28" ht="12.75">
      <c r="E28" s="17"/>
    </row>
  </sheetData>
  <printOptions/>
  <pageMargins left="0.64" right="0.36" top="0.68" bottom="0.72" header="0.5" footer="0.5"/>
  <pageSetup firstPageNumber="5" useFirstPageNumber="1" fitToHeight="2" horizontalDpi="360" verticalDpi="360" orientation="portrait" paperSize="9" scale="94"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Veera</cp:lastModifiedBy>
  <cp:lastPrinted>2003-05-26T06:52:51Z</cp:lastPrinted>
  <dcterms:created xsi:type="dcterms:W3CDTF">1996-10-14T23:33:28Z</dcterms:created>
  <dcterms:modified xsi:type="dcterms:W3CDTF">2003-02-21T07:23:47Z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